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B5AC423E-F986-44A1-969B-5F286B03EC67}" xr6:coauthVersionLast="47" xr6:coauthVersionMax="47" xr10:uidLastSave="{00000000-0000-0000-0000-000000000000}"/>
  <bookViews>
    <workbookView xWindow="-110" yWindow="-110" windowWidth="19420" windowHeight="10420" tabRatio="88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1" i="2" l="1"/>
  <c r="B71" i="2"/>
  <c r="C64" i="2"/>
  <c r="B64" i="2"/>
  <c r="C59" i="2" l="1"/>
  <c r="D52" i="2" l="1"/>
  <c r="D53" i="2"/>
  <c r="D54" i="2"/>
  <c r="D55" i="2"/>
  <c r="D56" i="2"/>
  <c r="D57" i="2"/>
  <c r="D58" i="2"/>
  <c r="D59" i="2"/>
  <c r="D51"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<sst xmlns="http://schemas.openxmlformats.org/spreadsheetml/2006/main" count="338" uniqueCount="207">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</sst>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54"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203</v>
      </c>
    </row>
    <row r="3" spans="1:5" ht="15" customHeight="1" x14ac:dyDescent="0.35">
      <c r="A3" s="161" t="s">
        <v>184</v>
      </c>
      <c r="B3" s="163" t="s">
        <v>204</v>
      </c>
      <c r="C3" s="165" t="str">
        <f>"Reporting Week: "&amp;WEEKNUM(E4,1)-1</f>
        <v>Reporting Week: 38</v>
      </c>
      <c r="D3" s="3" t="s">
        <v>0</v>
      </c>
      <c r="E3" s="4">
        <v>44822</v>
      </c>
    </row>
    <row r="4" spans="1:5" ht="15" thickBot="1" x14ac:dyDescent="0.4">
      <c r="A4" s="162"/>
      <c r="B4" s="164"/>
      <c r="C4" s="166"/>
      <c r="D4" s="5" t="s">
        <v>1</v>
      </c>
      <c r="E4" s="6">
        <f>E3+6</f>
        <v>44828</v>
      </c>
    </row>
    <row r="5" spans="1:5" ht="51" customHeight="1" thickBot="1" x14ac:dyDescent="0.4">
      <c r="A5" s="143" t="s">
        <v>133</v>
      </c>
      <c r="B5" s="167"/>
      <c r="C5" s="7"/>
      <c r="D5" s="8"/>
      <c r="E5" s="9"/>
    </row>
    <row r="6" spans="1:5" ht="15.75" customHeight="1" x14ac:dyDescent="0.35">
      <c r="A6" s="10" t="s">
        <v>2</v>
      </c>
      <c r="B6" s="134">
        <v>30.01</v>
      </c>
      <c r="C6" s="11"/>
      <c r="D6" s="11"/>
      <c r="E6" s="9"/>
    </row>
    <row r="7" spans="1:5" x14ac:dyDescent="0.35">
      <c r="A7" s="12" t="s">
        <v>3</v>
      </c>
      <c r="B7" s="135">
        <v>25.94</v>
      </c>
      <c r="C7" s="11"/>
      <c r="D7" s="11"/>
      <c r="E7" s="9"/>
    </row>
    <row r="8" spans="1:5" x14ac:dyDescent="0.35">
      <c r="A8" s="12" t="s">
        <v>4</v>
      </c>
      <c r="B8" s="135">
        <v>20.25</v>
      </c>
      <c r="C8" s="11"/>
      <c r="D8" s="11"/>
      <c r="E8" s="9"/>
    </row>
    <row r="9" spans="1:5" x14ac:dyDescent="0.35">
      <c r="A9" s="12" t="s">
        <v>5</v>
      </c>
      <c r="B9" s="135">
        <v>27.6</v>
      </c>
      <c r="C9" s="11"/>
      <c r="D9" s="11"/>
      <c r="E9" s="9"/>
    </row>
    <row r="10" spans="1:5" x14ac:dyDescent="0.35">
      <c r="A10" s="12" t="s">
        <v>6</v>
      </c>
      <c r="B10" s="135">
        <v>23.32</v>
      </c>
      <c r="C10" s="11"/>
      <c r="D10" s="11"/>
      <c r="E10" s="9"/>
    </row>
    <row r="11" spans="1:5" x14ac:dyDescent="0.35">
      <c r="A11" s="12" t="s">
        <v>7</v>
      </c>
      <c r="B11" s="135">
        <v>27.56</v>
      </c>
      <c r="C11" s="11"/>
      <c r="D11" s="11"/>
      <c r="E11" s="9"/>
    </row>
    <row r="12" spans="1:5" x14ac:dyDescent="0.35">
      <c r="A12" s="12" t="s">
        <v>8</v>
      </c>
      <c r="B12" s="135">
        <v>24.64</v>
      </c>
      <c r="C12" s="11"/>
      <c r="D12" s="11"/>
      <c r="E12" s="9"/>
    </row>
    <row r="13" spans="1:5" x14ac:dyDescent="0.35">
      <c r="A13" s="12" t="s">
        <v>9</v>
      </c>
      <c r="B13" s="136">
        <v>25.56</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205</v>
      </c>
      <c r="C16" s="16"/>
      <c r="D16" s="17"/>
    </row>
    <row r="17" spans="1:10" x14ac:dyDescent="0.35">
      <c r="A17" s="113" t="s">
        <v>185</v>
      </c>
      <c r="B17" s="132">
        <v>35.286012086513999</v>
      </c>
      <c r="C17" s="19"/>
      <c r="D17" s="19"/>
    </row>
    <row r="18" spans="1:10" x14ac:dyDescent="0.35">
      <c r="A18" s="20" t="s">
        <v>186</v>
      </c>
      <c r="B18" s="132">
        <v>16.632175604970602</v>
      </c>
      <c r="C18" s="19"/>
      <c r="D18" s="19"/>
    </row>
    <row r="19" spans="1:10" x14ac:dyDescent="0.35">
      <c r="A19" s="20" t="s">
        <v>187</v>
      </c>
      <c r="B19" s="132">
        <v>6.9232656923365301</v>
      </c>
      <c r="C19" s="19"/>
      <c r="D19" s="19"/>
    </row>
    <row r="20" spans="1:10" x14ac:dyDescent="0.35">
      <c r="A20" s="20" t="s">
        <v>188</v>
      </c>
      <c r="B20" s="132">
        <v>16.876195644149099</v>
      </c>
      <c r="C20" s="19"/>
      <c r="D20" s="19"/>
    </row>
    <row r="21" spans="1:10" x14ac:dyDescent="0.35">
      <c r="A21" s="20" t="s">
        <v>189</v>
      </c>
      <c r="B21" s="132">
        <v>16.599272386587799</v>
      </c>
      <c r="C21" s="19"/>
      <c r="D21" s="19"/>
    </row>
    <row r="22" spans="1:10" x14ac:dyDescent="0.35">
      <c r="A22" s="20" t="s">
        <v>190</v>
      </c>
      <c r="B22" s="132">
        <v>11.0540127214171</v>
      </c>
      <c r="C22" s="19"/>
      <c r="D22" s="19"/>
    </row>
    <row r="23" spans="1:10" x14ac:dyDescent="0.35">
      <c r="A23" s="20" t="s">
        <v>191</v>
      </c>
      <c r="B23" s="132">
        <v>29.056399460188899</v>
      </c>
      <c r="C23" s="19"/>
      <c r="D23" s="19"/>
    </row>
    <row r="24" spans="1:10" x14ac:dyDescent="0.35">
      <c r="A24" s="20" t="s">
        <v>192</v>
      </c>
      <c r="B24" s="132">
        <v>19.4822802981896</v>
      </c>
      <c r="C24" s="19"/>
      <c r="D24" s="19"/>
      <c r="I24" s="21"/>
      <c r="J24" s="21"/>
    </row>
    <row r="25" spans="1:10" x14ac:dyDescent="0.35">
      <c r="A25" s="20" t="s">
        <v>193</v>
      </c>
      <c r="B25" s="132">
        <v>20.5138282751644</v>
      </c>
      <c r="C25" s="19"/>
      <c r="D25" s="19"/>
      <c r="I25" s="18"/>
      <c r="J25" s="18"/>
    </row>
    <row r="26" spans="1:10" x14ac:dyDescent="0.35">
      <c r="A26" s="20" t="s">
        <v>194</v>
      </c>
      <c r="B26" s="132">
        <v>19.767418162516901</v>
      </c>
      <c r="C26" s="19"/>
      <c r="D26" s="19"/>
    </row>
    <row r="27" spans="1:10" x14ac:dyDescent="0.35">
      <c r="A27" s="20" t="s">
        <v>9</v>
      </c>
      <c r="B27" s="132">
        <v>16.735055662311002</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993</v>
      </c>
      <c r="C30" s="23"/>
      <c r="D30" s="23"/>
    </row>
    <row r="31" spans="1:10" x14ac:dyDescent="0.35">
      <c r="A31" s="24" t="s">
        <v>11</v>
      </c>
      <c r="B31" s="28">
        <v>12360</v>
      </c>
      <c r="C31" s="23"/>
      <c r="D31" s="23"/>
    </row>
    <row r="32" spans="1:10" x14ac:dyDescent="0.35">
      <c r="A32" s="24" t="s">
        <v>12</v>
      </c>
      <c r="B32" s="28">
        <v>1295</v>
      </c>
      <c r="C32" s="23"/>
      <c r="D32" s="23"/>
    </row>
    <row r="33" spans="1:9" x14ac:dyDescent="0.35">
      <c r="A33" s="24" t="s">
        <v>2</v>
      </c>
      <c r="B33" s="28">
        <v>520</v>
      </c>
      <c r="C33" s="23"/>
      <c r="D33" s="23"/>
    </row>
    <row r="34" spans="1:9" x14ac:dyDescent="0.35">
      <c r="A34" s="24" t="s">
        <v>13</v>
      </c>
      <c r="B34" s="28">
        <v>489</v>
      </c>
      <c r="C34" s="23"/>
      <c r="D34" s="23"/>
    </row>
    <row r="35" spans="1:9" x14ac:dyDescent="0.35">
      <c r="A35" s="24" t="s">
        <v>14</v>
      </c>
      <c r="B35" s="28">
        <v>275</v>
      </c>
      <c r="C35" s="23"/>
      <c r="D35" s="23"/>
    </row>
    <row r="36" spans="1:9" x14ac:dyDescent="0.35">
      <c r="A36" s="24" t="s">
        <v>15</v>
      </c>
      <c r="B36" s="28">
        <v>6548</v>
      </c>
      <c r="C36" s="23"/>
      <c r="D36" s="23"/>
    </row>
    <row r="37" spans="1:9" x14ac:dyDescent="0.35">
      <c r="A37" s="24" t="s">
        <v>16</v>
      </c>
      <c r="B37" s="28">
        <v>868</v>
      </c>
      <c r="C37" s="23"/>
      <c r="D37" s="23"/>
    </row>
    <row r="38" spans="1:9" x14ac:dyDescent="0.35">
      <c r="A38" s="24" t="s">
        <v>17</v>
      </c>
      <c r="B38" s="133">
        <f>SUM(B30:B37)</f>
        <v>23348</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13.3</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8.8000000000000007</v>
      </c>
      <c r="C45" s="19"/>
      <c r="D45" s="19"/>
    </row>
    <row r="46" spans="1:9" x14ac:dyDescent="0.35">
      <c r="A46" s="24" t="s">
        <v>24</v>
      </c>
      <c r="B46" s="137">
        <v>5.3</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f>E51-(B51+C51)</f>
        <v>1</v>
      </c>
      <c r="E51" s="27">
        <v>1</v>
      </c>
    </row>
    <row r="52" spans="1:5" x14ac:dyDescent="0.35">
      <c r="A52" s="12" t="s">
        <v>3</v>
      </c>
      <c r="B52" s="28">
        <v>1</v>
      </c>
      <c r="C52" s="28">
        <v>0</v>
      </c>
      <c r="D52" s="26">
        <f t="shared" ref="D52:D59" si="0">E52-(B52+C52)</f>
        <v>2</v>
      </c>
      <c r="E52" s="27">
        <v>3</v>
      </c>
    </row>
    <row r="53" spans="1:5" x14ac:dyDescent="0.35">
      <c r="A53" s="12" t="s">
        <v>4</v>
      </c>
      <c r="B53" s="28">
        <v>0</v>
      </c>
      <c r="C53" s="28">
        <v>0</v>
      </c>
      <c r="D53" s="26">
        <f t="shared" si="0"/>
        <v>0</v>
      </c>
      <c r="E53" s="27">
        <v>0</v>
      </c>
    </row>
    <row r="54" spans="1:5" x14ac:dyDescent="0.35">
      <c r="A54" s="12" t="s">
        <v>5</v>
      </c>
      <c r="B54" s="28">
        <v>0</v>
      </c>
      <c r="C54" s="28">
        <v>0</v>
      </c>
      <c r="D54" s="26">
        <f t="shared" si="0"/>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0</v>
      </c>
      <c r="E56" s="27">
        <v>0</v>
      </c>
    </row>
    <row r="57" spans="1:5" x14ac:dyDescent="0.35">
      <c r="A57" s="12" t="s">
        <v>29</v>
      </c>
      <c r="B57" s="28">
        <v>0</v>
      </c>
      <c r="C57" s="28">
        <v>0</v>
      </c>
      <c r="D57" s="26">
        <f t="shared" si="0"/>
        <v>0</v>
      </c>
      <c r="E57" s="27">
        <v>0</v>
      </c>
    </row>
    <row r="58" spans="1:5" x14ac:dyDescent="0.35">
      <c r="A58" s="12" t="s">
        <v>8</v>
      </c>
      <c r="B58" s="28">
        <v>1</v>
      </c>
      <c r="C58" s="28">
        <v>0</v>
      </c>
      <c r="D58" s="26">
        <f t="shared" si="0"/>
        <v>5</v>
      </c>
      <c r="E58" s="27">
        <v>6</v>
      </c>
    </row>
    <row r="59" spans="1:5" x14ac:dyDescent="0.35">
      <c r="A59" s="12" t="s">
        <v>17</v>
      </c>
      <c r="B59" s="29">
        <v>2</v>
      </c>
      <c r="C59" s="29">
        <f>SUM(C51:C58)</f>
        <v>0</v>
      </c>
      <c r="D59" s="26">
        <f t="shared" si="0"/>
        <v>8</v>
      </c>
      <c r="E59" s="29">
        <v>10</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10</v>
      </c>
      <c r="C63" s="141">
        <v>4</v>
      </c>
    </row>
    <row r="64" spans="1:5" x14ac:dyDescent="0.35">
      <c r="A64" s="24" t="s">
        <v>19</v>
      </c>
      <c r="B64" s="141">
        <f>74+158</f>
        <v>232</v>
      </c>
      <c r="C64" s="141">
        <f>26</f>
        <v>26</v>
      </c>
    </row>
    <row r="65" spans="1:3" x14ac:dyDescent="0.35">
      <c r="A65" s="24" t="s">
        <v>20</v>
      </c>
      <c r="B65" s="142" t="s">
        <v>206</v>
      </c>
      <c r="C65" s="142">
        <v>134</v>
      </c>
    </row>
    <row r="66" spans="1:3" x14ac:dyDescent="0.35">
      <c r="A66" s="24" t="s">
        <v>22</v>
      </c>
      <c r="B66" s="142" t="s">
        <v>206</v>
      </c>
      <c r="C66" s="142">
        <v>1</v>
      </c>
    </row>
    <row r="67" spans="1:3" x14ac:dyDescent="0.35">
      <c r="A67" s="24" t="s">
        <v>21</v>
      </c>
      <c r="B67" s="142">
        <v>6</v>
      </c>
      <c r="C67" s="142" t="s">
        <v>206</v>
      </c>
    </row>
    <row r="68" spans="1:3" x14ac:dyDescent="0.35">
      <c r="A68" s="24" t="s">
        <v>23</v>
      </c>
      <c r="B68" s="141">
        <v>20</v>
      </c>
      <c r="C68" s="141">
        <v>11</v>
      </c>
    </row>
    <row r="69" spans="1:3" x14ac:dyDescent="0.35">
      <c r="A69" s="24" t="s">
        <v>32</v>
      </c>
      <c r="B69" s="141">
        <v>14</v>
      </c>
      <c r="C69" s="141">
        <v>38</v>
      </c>
    </row>
    <row r="70" spans="1:3" ht="60.75" customHeight="1" x14ac:dyDescent="0.35">
      <c r="A70" s="12" t="s">
        <v>181</v>
      </c>
      <c r="B70" s="141">
        <v>4</v>
      </c>
      <c r="C70" s="142">
        <v>6</v>
      </c>
    </row>
    <row r="71" spans="1:3" x14ac:dyDescent="0.35">
      <c r="A71" s="24" t="s">
        <v>33</v>
      </c>
      <c r="B71" s="141">
        <f>126+255</f>
        <v>381</v>
      </c>
      <c r="C71" s="141">
        <f>48+264</f>
        <v>312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46" zoomScale="85" zoomScaleNormal="85" workbookViewId="0">
      <selection activeCell="B14" sqref="B14"/>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61" t="str">
        <f>'Rail Service (Item Nos. 1-6)'!A3</f>
        <v>Railroad: CPRS</v>
      </c>
      <c r="B3" s="172" t="str">
        <f>'Rail Service (Item Nos. 1-6)'!B3:B4</f>
        <v>Year: 2022</v>
      </c>
      <c r="C3" s="172" t="str">
        <f>'Rail Service (Item Nos. 1-6)'!C3:C4</f>
        <v>Reporting Week: 38</v>
      </c>
      <c r="D3" s="31" t="s">
        <v>0</v>
      </c>
      <c r="E3" s="4">
        <f>'Rail Service (Item Nos. 1-6)'!E3</f>
        <v>44822</v>
      </c>
      <c r="F3" s="14"/>
      <c r="G3" s="16"/>
      <c r="H3" s="16"/>
      <c r="I3" s="14"/>
      <c r="J3" s="9"/>
      <c r="K3" s="32"/>
    </row>
    <row r="4" spans="1:11" ht="15" thickBot="1" x14ac:dyDescent="0.4">
      <c r="A4" s="162"/>
      <c r="B4" s="173"/>
      <c r="C4" s="173"/>
      <c r="D4" s="33" t="s">
        <v>1</v>
      </c>
      <c r="E4" s="6">
        <f>E3+6</f>
        <v>44828</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4</v>
      </c>
      <c r="C18" s="35">
        <v>0</v>
      </c>
      <c r="D18" s="35">
        <v>4</v>
      </c>
    </row>
    <row r="19" spans="1:4" x14ac:dyDescent="0.35">
      <c r="A19" s="37" t="s">
        <v>49</v>
      </c>
      <c r="B19" s="35">
        <v>3</v>
      </c>
      <c r="C19" s="35">
        <v>0</v>
      </c>
      <c r="D19" s="35">
        <v>3</v>
      </c>
    </row>
    <row r="20" spans="1:4" x14ac:dyDescent="0.35">
      <c r="A20" s="37" t="s">
        <v>50</v>
      </c>
      <c r="B20" s="35">
        <v>51</v>
      </c>
      <c r="C20" s="35">
        <v>0</v>
      </c>
      <c r="D20" s="35">
        <v>51</v>
      </c>
    </row>
    <row r="21" spans="1:4" x14ac:dyDescent="0.35">
      <c r="A21" s="37" t="s">
        <v>51</v>
      </c>
      <c r="B21" s="35">
        <v>0</v>
      </c>
      <c r="C21" s="35">
        <v>0</v>
      </c>
      <c r="D21" s="35">
        <v>0</v>
      </c>
    </row>
    <row r="22" spans="1:4" x14ac:dyDescent="0.35">
      <c r="A22" s="37" t="s">
        <v>52</v>
      </c>
      <c r="B22" s="35">
        <v>1</v>
      </c>
      <c r="C22" s="35">
        <v>0</v>
      </c>
      <c r="D22" s="35">
        <v>1</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3</v>
      </c>
      <c r="C28" s="35">
        <v>0</v>
      </c>
      <c r="D28" s="35">
        <v>3</v>
      </c>
    </row>
    <row r="29" spans="1:4" x14ac:dyDescent="0.35">
      <c r="A29" s="37" t="s">
        <v>59</v>
      </c>
      <c r="B29" s="35">
        <v>691</v>
      </c>
      <c r="C29" s="35">
        <v>96</v>
      </c>
      <c r="D29" s="35">
        <v>595</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7</v>
      </c>
      <c r="C32" s="35">
        <v>0</v>
      </c>
      <c r="D32" s="35">
        <v>7</v>
      </c>
    </row>
    <row r="33" spans="1:4" x14ac:dyDescent="0.35">
      <c r="A33" s="37" t="s">
        <v>63</v>
      </c>
      <c r="B33" s="35">
        <v>0</v>
      </c>
      <c r="C33" s="35">
        <v>0</v>
      </c>
      <c r="D33" s="35">
        <v>0</v>
      </c>
    </row>
    <row r="34" spans="1:4" x14ac:dyDescent="0.35">
      <c r="A34" s="37" t="s">
        <v>64</v>
      </c>
      <c r="B34" s="35">
        <v>1137</v>
      </c>
      <c r="C34" s="35">
        <v>540</v>
      </c>
      <c r="D34" s="35">
        <v>597</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24</v>
      </c>
      <c r="C40" s="35">
        <v>0</v>
      </c>
      <c r="D40" s="35">
        <v>24</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1</v>
      </c>
      <c r="C44" s="35">
        <v>0</v>
      </c>
      <c r="D44" s="35">
        <v>1</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25</v>
      </c>
      <c r="C47" s="35">
        <v>0</v>
      </c>
      <c r="D47" s="35">
        <v>25</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0</v>
      </c>
      <c r="C54" s="35">
        <v>0</v>
      </c>
      <c r="D54" s="35">
        <v>0</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1947</v>
      </c>
      <c r="C57" s="35">
        <f>SUM(C9:C56)</f>
        <v>636</v>
      </c>
      <c r="D57" s="35">
        <f>SUM(D9:D56)</f>
        <v>1311</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26" zoomScale="85" zoomScaleNormal="85" workbookViewId="0">
      <selection activeCell="C35" sqref="C35"/>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61" t="str">
        <f>'Rail Service (Item Nos. 1-6)'!A3</f>
        <v>Railroad: CPRS</v>
      </c>
      <c r="B3" s="163" t="str">
        <f>'Rail Service (Item Nos. 1-6)'!B3:B4</f>
        <v>Year: 2022</v>
      </c>
      <c r="C3" s="165" t="str">
        <f>'Rail Service (Item Nos. 1-6)'!C3:C4</f>
        <v>Reporting Week: 38</v>
      </c>
      <c r="D3" s="4">
        <f>'Rail Service (Item Nos. 1-6)'!E3</f>
        <v>44822</v>
      </c>
      <c r="F3" s="16"/>
      <c r="G3" s="16"/>
      <c r="H3" s="14"/>
      <c r="I3" s="9"/>
      <c r="J3" s="32"/>
    </row>
    <row r="4" spans="1:10" ht="15" thickBot="1" x14ac:dyDescent="0.4">
      <c r="A4" s="162"/>
      <c r="B4" s="164"/>
      <c r="C4" s="166"/>
      <c r="D4" s="6">
        <f>'Rail Service (Item Nos. 1-6)'!E4</f>
        <v>44828</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30</v>
      </c>
      <c r="C19" s="54">
        <v>25</v>
      </c>
      <c r="D19" s="54"/>
      <c r="E19" s="54"/>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123</v>
      </c>
      <c r="C30" s="54">
        <v>323</v>
      </c>
      <c r="D30" s="54"/>
      <c r="E30" s="54"/>
    </row>
    <row r="31" spans="1:5" x14ac:dyDescent="0.35">
      <c r="A31" s="55" t="s">
        <v>60</v>
      </c>
      <c r="B31" s="54"/>
      <c r="C31" s="54"/>
      <c r="D31" s="54"/>
      <c r="E31" s="54"/>
    </row>
    <row r="32" spans="1:5" x14ac:dyDescent="0.35">
      <c r="A32" s="55" t="s">
        <v>61</v>
      </c>
      <c r="B32" s="54"/>
      <c r="C32" s="54"/>
      <c r="D32" s="54"/>
      <c r="E32" s="54"/>
    </row>
    <row r="33" spans="1:7" x14ac:dyDescent="0.35">
      <c r="A33" s="55" t="s">
        <v>62</v>
      </c>
      <c r="B33" s="54">
        <v>160</v>
      </c>
      <c r="C33" s="54">
        <v>110</v>
      </c>
      <c r="D33" s="54"/>
      <c r="E33" s="54"/>
    </row>
    <row r="34" spans="1:7" x14ac:dyDescent="0.35">
      <c r="A34" s="55" t="s">
        <v>63</v>
      </c>
      <c r="B34" s="54"/>
      <c r="C34" s="54"/>
      <c r="D34" s="54"/>
      <c r="E34" s="54"/>
    </row>
    <row r="35" spans="1:7" x14ac:dyDescent="0.35">
      <c r="A35" s="55" t="s">
        <v>64</v>
      </c>
      <c r="B35" s="54">
        <v>211</v>
      </c>
      <c r="C35" s="54">
        <v>1320</v>
      </c>
      <c r="D35" s="54"/>
      <c r="E35" s="54"/>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v>25</v>
      </c>
      <c r="C48" s="54">
        <v>25</v>
      </c>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c r="C55" s="54"/>
      <c r="D55" s="54"/>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549</v>
      </c>
      <c r="C58" s="56">
        <f t="shared" ref="C58:E58" si="0">SUM(C10:C57)</f>
        <v>1803</v>
      </c>
      <c r="D58" s="56">
        <f t="shared" si="0"/>
        <v>0</v>
      </c>
      <c r="E58" s="56">
        <f t="shared" si="0"/>
        <v>0</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3"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61" t="str">
        <f>'Rail Service (Item Nos. 1-6)'!A3</f>
        <v>Railroad: CPRS</v>
      </c>
      <c r="B3" s="163" t="str">
        <f>'Rail Service (Item Nos. 1-6)'!B3:B4</f>
        <v>Year: 2022</v>
      </c>
      <c r="C3" s="172" t="str">
        <f>'Rail Service (Item Nos. 1-6)'!C3:C4</f>
        <v>Reporting Week: 38</v>
      </c>
      <c r="D3" s="60" t="s">
        <v>0</v>
      </c>
      <c r="E3" s="4">
        <f>'Rail Service (Item Nos. 1-6)'!E3</f>
        <v>44822</v>
      </c>
      <c r="F3" s="14"/>
      <c r="G3" s="9"/>
      <c r="H3" s="32"/>
    </row>
    <row r="4" spans="1:8" ht="15" thickBot="1" x14ac:dyDescent="0.4">
      <c r="A4" s="162"/>
      <c r="B4" s="183"/>
      <c r="C4" s="184"/>
      <c r="D4" s="61" t="s">
        <v>1</v>
      </c>
      <c r="E4" s="6">
        <f>E3+6</f>
        <v>44828</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2.6</v>
      </c>
      <c r="C21" s="69">
        <v>2.2000000000000002</v>
      </c>
    </row>
    <row r="22" spans="1:5" x14ac:dyDescent="0.35">
      <c r="A22" s="68" t="s">
        <v>16</v>
      </c>
      <c r="B22" s="69">
        <v>2.4</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2.5</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16" zoomScale="85" zoomScaleNormal="85" workbookViewId="0">
      <selection activeCell="D36" sqref="D36"/>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61" t="str">
        <f>'Rail Service (Item Nos. 1-6)'!A3</f>
        <v>Railroad: CPRS</v>
      </c>
      <c r="B3" s="163" t="str">
        <f>'Rail Service (Item Nos. 1-6)'!B3:B4</f>
        <v>Year: 2022</v>
      </c>
      <c r="C3" s="165" t="str">
        <f>'Rail Service (Item Nos. 1-6)'!C3:C4</f>
        <v>Reporting Week: 38</v>
      </c>
      <c r="D3" s="74" t="s">
        <v>0</v>
      </c>
      <c r="E3" s="4">
        <f>'Rail Service (Item Nos. 1-6)'!E3</f>
        <v>44822</v>
      </c>
      <c r="F3" s="14"/>
      <c r="G3" s="14"/>
      <c r="H3" s="9"/>
      <c r="I3" s="32"/>
    </row>
    <row r="4" spans="1:14" customFormat="1" ht="15" thickBot="1" x14ac:dyDescent="0.4">
      <c r="A4" s="162"/>
      <c r="B4" s="164"/>
      <c r="C4" s="166"/>
      <c r="D4" s="61" t="s">
        <v>1</v>
      </c>
      <c r="E4" s="6">
        <f>E3+6</f>
        <v>44828</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869</v>
      </c>
      <c r="E9" s="128">
        <v>682</v>
      </c>
    </row>
    <row r="10" spans="1:14" x14ac:dyDescent="0.25">
      <c r="A10" s="80" t="s">
        <v>196</v>
      </c>
      <c r="B10" s="80" t="s">
        <v>20</v>
      </c>
      <c r="C10" s="80" t="s">
        <v>150</v>
      </c>
      <c r="D10" s="126">
        <v>100</v>
      </c>
      <c r="E10" s="127">
        <v>783</v>
      </c>
    </row>
    <row r="11" spans="1:14" x14ac:dyDescent="0.25">
      <c r="A11" s="80" t="s">
        <v>196</v>
      </c>
      <c r="B11" s="80" t="s">
        <v>105</v>
      </c>
      <c r="C11" s="79" t="s">
        <v>110</v>
      </c>
      <c r="D11" s="126" t="s">
        <v>206</v>
      </c>
      <c r="E11" s="126">
        <v>2</v>
      </c>
    </row>
    <row r="12" spans="1:14" x14ac:dyDescent="0.25">
      <c r="A12" s="80" t="s">
        <v>196</v>
      </c>
      <c r="B12" s="80" t="s">
        <v>107</v>
      </c>
      <c r="C12" s="80" t="s">
        <v>151</v>
      </c>
      <c r="D12" s="127">
        <v>1261</v>
      </c>
      <c r="E12" s="127">
        <v>13</v>
      </c>
    </row>
    <row r="13" spans="1:14" x14ac:dyDescent="0.25">
      <c r="A13" s="80" t="s">
        <v>196</v>
      </c>
      <c r="B13" s="80" t="s">
        <v>141</v>
      </c>
      <c r="C13" s="79" t="s">
        <v>152</v>
      </c>
      <c r="D13" s="127">
        <v>147</v>
      </c>
      <c r="E13" s="126">
        <v>34</v>
      </c>
    </row>
    <row r="14" spans="1:14" x14ac:dyDescent="0.25">
      <c r="A14" s="80" t="s">
        <v>196</v>
      </c>
      <c r="B14" s="80" t="s">
        <v>142</v>
      </c>
      <c r="C14" s="80" t="s">
        <v>153</v>
      </c>
      <c r="D14" s="127">
        <v>196</v>
      </c>
      <c r="E14" s="127">
        <v>66</v>
      </c>
    </row>
    <row r="15" spans="1:14" x14ac:dyDescent="0.25">
      <c r="A15" s="80" t="s">
        <v>196</v>
      </c>
      <c r="B15" s="80" t="s">
        <v>100</v>
      </c>
      <c r="C15" s="79" t="s">
        <v>154</v>
      </c>
      <c r="D15" s="129">
        <v>576</v>
      </c>
      <c r="E15" s="129">
        <v>62</v>
      </c>
    </row>
    <row r="16" spans="1:14" x14ac:dyDescent="0.25">
      <c r="A16" s="80" t="s">
        <v>196</v>
      </c>
      <c r="B16" s="80" t="s">
        <v>19</v>
      </c>
      <c r="C16" s="80" t="s">
        <v>155</v>
      </c>
      <c r="D16" s="127">
        <v>1801</v>
      </c>
      <c r="E16" s="127">
        <v>287</v>
      </c>
    </row>
    <row r="17" spans="1:17" x14ac:dyDescent="0.25">
      <c r="A17" s="80" t="s">
        <v>196</v>
      </c>
      <c r="B17" s="80" t="s">
        <v>106</v>
      </c>
      <c r="C17" s="79" t="s">
        <v>156</v>
      </c>
      <c r="D17" s="127">
        <v>160</v>
      </c>
      <c r="E17" s="127">
        <v>26</v>
      </c>
    </row>
    <row r="18" spans="1:17" x14ac:dyDescent="0.25">
      <c r="A18" s="80" t="s">
        <v>196</v>
      </c>
      <c r="B18" s="80" t="s">
        <v>103</v>
      </c>
      <c r="C18" s="80" t="s">
        <v>157</v>
      </c>
      <c r="D18" s="127">
        <v>15</v>
      </c>
      <c r="E18" s="127">
        <v>66</v>
      </c>
    </row>
    <row r="19" spans="1:17" x14ac:dyDescent="0.25">
      <c r="A19" s="80" t="s">
        <v>196</v>
      </c>
      <c r="B19" s="80" t="s">
        <v>104</v>
      </c>
      <c r="C19" s="79" t="s">
        <v>158</v>
      </c>
      <c r="D19" s="126" t="s">
        <v>206</v>
      </c>
      <c r="E19" s="127">
        <v>21</v>
      </c>
    </row>
    <row r="20" spans="1:17" x14ac:dyDescent="0.25">
      <c r="A20" s="80" t="s">
        <v>196</v>
      </c>
      <c r="B20" s="80" t="s">
        <v>143</v>
      </c>
      <c r="C20" s="80" t="s">
        <v>159</v>
      </c>
      <c r="D20" s="126">
        <v>9</v>
      </c>
      <c r="E20" s="127">
        <v>55</v>
      </c>
    </row>
    <row r="21" spans="1:17" x14ac:dyDescent="0.25">
      <c r="A21" s="80" t="s">
        <v>196</v>
      </c>
      <c r="B21" s="80" t="s">
        <v>144</v>
      </c>
      <c r="C21" s="79" t="s">
        <v>160</v>
      </c>
      <c r="D21" s="127">
        <v>70</v>
      </c>
      <c r="E21" s="127">
        <v>188</v>
      </c>
    </row>
    <row r="22" spans="1:17" x14ac:dyDescent="0.25">
      <c r="A22" s="80" t="s">
        <v>196</v>
      </c>
      <c r="B22" s="80" t="s">
        <v>145</v>
      </c>
      <c r="C22" s="80" t="s">
        <v>161</v>
      </c>
      <c r="D22" s="126">
        <v>8</v>
      </c>
      <c r="E22" s="127">
        <v>3</v>
      </c>
    </row>
    <row r="23" spans="1:17" x14ac:dyDescent="0.25">
      <c r="A23" s="80" t="s">
        <v>196</v>
      </c>
      <c r="B23" s="80" t="s">
        <v>146</v>
      </c>
      <c r="C23" s="79" t="s">
        <v>162</v>
      </c>
      <c r="D23" s="127">
        <v>248</v>
      </c>
      <c r="E23" s="127">
        <v>204</v>
      </c>
    </row>
    <row r="24" spans="1:17" x14ac:dyDescent="0.25">
      <c r="A24" s="80" t="s">
        <v>196</v>
      </c>
      <c r="B24" s="80" t="s">
        <v>102</v>
      </c>
      <c r="C24" s="80" t="s">
        <v>163</v>
      </c>
      <c r="D24" s="126" t="s">
        <v>206</v>
      </c>
      <c r="E24" s="127">
        <v>21</v>
      </c>
    </row>
    <row r="25" spans="1:17" x14ac:dyDescent="0.25">
      <c r="A25" s="80" t="s">
        <v>196</v>
      </c>
      <c r="B25" s="80" t="s">
        <v>147</v>
      </c>
      <c r="C25" s="79" t="s">
        <v>164</v>
      </c>
      <c r="D25" s="127">
        <v>21</v>
      </c>
      <c r="E25" s="127">
        <v>101</v>
      </c>
    </row>
    <row r="26" spans="1:17" x14ac:dyDescent="0.25">
      <c r="A26" s="80" t="s">
        <v>196</v>
      </c>
      <c r="B26" s="80" t="s">
        <v>108</v>
      </c>
      <c r="C26" s="80" t="s">
        <v>165</v>
      </c>
      <c r="D26" s="127">
        <v>122</v>
      </c>
      <c r="E26" s="127">
        <v>165</v>
      </c>
    </row>
    <row r="27" spans="1:17" x14ac:dyDescent="0.25">
      <c r="A27" s="80" t="s">
        <v>196</v>
      </c>
      <c r="B27" s="80" t="s">
        <v>148</v>
      </c>
      <c r="C27" s="79" t="s">
        <v>166</v>
      </c>
      <c r="D27" s="127">
        <v>102</v>
      </c>
      <c r="E27" s="126" t="s">
        <v>206</v>
      </c>
    </row>
    <row r="28" spans="1:17" x14ac:dyDescent="0.25">
      <c r="A28" s="80" t="s">
        <v>196</v>
      </c>
      <c r="B28" s="80" t="s">
        <v>33</v>
      </c>
      <c r="C28" s="80" t="s">
        <v>112</v>
      </c>
      <c r="D28" s="127">
        <v>89</v>
      </c>
      <c r="E28" s="127">
        <v>82</v>
      </c>
    </row>
    <row r="29" spans="1:17" x14ac:dyDescent="0.25">
      <c r="A29" s="80" t="s">
        <v>196</v>
      </c>
      <c r="B29" s="80" t="s">
        <v>109</v>
      </c>
      <c r="C29" s="80" t="s">
        <v>167</v>
      </c>
      <c r="D29" s="129">
        <v>2722</v>
      </c>
      <c r="E29" s="129">
        <v>46</v>
      </c>
    </row>
    <row r="30" spans="1:17" ht="14.5"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151</v>
      </c>
      <c r="E35" s="131">
        <v>43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opLeftCell="A7" zoomScale="85" zoomScaleNormal="85" workbookViewId="0">
      <selection activeCell="B20" sqref="B20"/>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194" t="s">
        <v>184</v>
      </c>
      <c r="B3" s="196" t="str">
        <f>'Rail Service (Item Nos. 1-6)'!B3:B4</f>
        <v>Year: 2022</v>
      </c>
      <c r="C3" s="198" t="str">
        <f>'Rail Service (Item Nos. 1-6)'!C3:C4</f>
        <v>Reporting Week: 38</v>
      </c>
      <c r="D3" s="88" t="s">
        <v>0</v>
      </c>
      <c r="E3" s="121">
        <f>'Rail Service (Item Nos. 1-6)'!E3</f>
        <v>44822</v>
      </c>
      <c r="F3" s="200"/>
      <c r="G3" s="200"/>
      <c r="H3" s="201"/>
      <c r="I3" s="201"/>
      <c r="J3" s="89"/>
      <c r="K3" s="90"/>
      <c r="L3" s="91"/>
    </row>
    <row r="4" spans="1:12" ht="15" thickBot="1" x14ac:dyDescent="0.4">
      <c r="A4" s="195"/>
      <c r="B4" s="197"/>
      <c r="C4" s="199"/>
      <c r="D4" s="92" t="s">
        <v>1</v>
      </c>
      <c r="E4" s="122">
        <f>E3+6</f>
        <v>44828</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1158</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3</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93</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3</v>
      </c>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2022-09-20T16:06:49Z</cp:lastPrinted>
  <dcterms:created xsi:type="dcterms:W3CDTF">2016-12-06T20:27:51Z</dcterms:created>
  <dcterms:modified xsi:type="dcterms:W3CDTF">2022-09-27T16:45:15Z</dcterms:modified>
</cp:coreProperties>
</file>